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14115" windowHeight="7425"/>
  </bookViews>
  <sheets>
    <sheet name="Estaciones y Afluencia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R8" i="1" l="1"/>
  <c r="R35" i="1" s="1"/>
  <c r="B14" i="1"/>
  <c r="I18" i="1" l="1"/>
  <c r="I35" i="1" s="1"/>
  <c r="O35" i="1"/>
  <c r="F20" i="1"/>
  <c r="C14" i="1"/>
  <c r="F16" i="1"/>
  <c r="L9" i="1"/>
  <c r="L35" i="1"/>
  <c r="F15" i="1"/>
  <c r="C22" i="1"/>
  <c r="C17" i="1"/>
  <c r="C12" i="1"/>
  <c r="C2" i="1"/>
  <c r="C35" i="1" l="1"/>
  <c r="F35" i="1"/>
  <c r="Q35" i="1"/>
  <c r="N35" i="1"/>
  <c r="K35" i="1"/>
  <c r="H35" i="1"/>
  <c r="E35" i="1"/>
  <c r="B22" i="1" l="1"/>
  <c r="B21" i="1"/>
  <c r="B17" i="1"/>
  <c r="B12" i="1"/>
  <c r="B2" i="1"/>
  <c r="B35" i="1" l="1"/>
</calcChain>
</file>

<file path=xl/sharedStrings.xml><?xml version="1.0" encoding="utf-8"?>
<sst xmlns="http://schemas.openxmlformats.org/spreadsheetml/2006/main" count="156" uniqueCount="148">
  <si>
    <t>Linea 1</t>
  </si>
  <si>
    <t>Linea 5</t>
  </si>
  <si>
    <t>Línea 2</t>
  </si>
  <si>
    <t>Línea 3</t>
  </si>
  <si>
    <t>Línea 6</t>
  </si>
  <si>
    <t>San Pablo</t>
  </si>
  <si>
    <t>Plaza de Maipu</t>
  </si>
  <si>
    <t>Plaza de Puente Alto</t>
  </si>
  <si>
    <t>Vespucio Norte</t>
  </si>
  <si>
    <t>Los Libertadores</t>
  </si>
  <si>
    <t>Cerrillos</t>
  </si>
  <si>
    <t>Neptuno</t>
  </si>
  <si>
    <t>Santiago Bueras</t>
  </si>
  <si>
    <t>Las Mercedes</t>
  </si>
  <si>
    <t>Zapadores</t>
  </si>
  <si>
    <t>Cardenal caro</t>
  </si>
  <si>
    <t>Lo Valledor</t>
  </si>
  <si>
    <t>Pajaritos</t>
  </si>
  <si>
    <t>Del Sol</t>
  </si>
  <si>
    <t>Protectora de la Infancia</t>
  </si>
  <si>
    <t>Dorsal</t>
  </si>
  <si>
    <t>Vivaceta</t>
  </si>
  <si>
    <t>Presidente Pedro Aguirre Cerda</t>
  </si>
  <si>
    <t>Las Rejas</t>
  </si>
  <si>
    <t>Monte Tabor</t>
  </si>
  <si>
    <t>Hospital Sotero del Rio</t>
  </si>
  <si>
    <t>Einstein</t>
  </si>
  <si>
    <t>Conchalí</t>
  </si>
  <si>
    <t>Bio Bio</t>
  </si>
  <si>
    <t>Ecuador</t>
  </si>
  <si>
    <t>Las Parcelas</t>
  </si>
  <si>
    <t>Elisa Correa</t>
  </si>
  <si>
    <t>Cementerios</t>
  </si>
  <si>
    <t>Plaza Chacabuco</t>
  </si>
  <si>
    <t>Estadio Nacional</t>
  </si>
  <si>
    <t>San Alberto Hurtado</t>
  </si>
  <si>
    <t>Laguna Sur</t>
  </si>
  <si>
    <t>Los Quillalles</t>
  </si>
  <si>
    <t>Cerro Blanco</t>
  </si>
  <si>
    <t>Hospitales</t>
  </si>
  <si>
    <t>Ines de Suarez</t>
  </si>
  <si>
    <t>Universidad de Santiago</t>
  </si>
  <si>
    <t>Barrancas</t>
  </si>
  <si>
    <t>San Jose de la Estrella</t>
  </si>
  <si>
    <t xml:space="preserve">Patronato </t>
  </si>
  <si>
    <t>Parque Almagro</t>
  </si>
  <si>
    <t xml:space="preserve">Estación Central </t>
  </si>
  <si>
    <t>Pudahuel</t>
  </si>
  <si>
    <t>Trinidad</t>
  </si>
  <si>
    <t>Cal y Canto</t>
  </si>
  <si>
    <t>Matta</t>
  </si>
  <si>
    <t>Ula</t>
  </si>
  <si>
    <t>Lo Prado</t>
  </si>
  <si>
    <t>Rojas Magallanes</t>
  </si>
  <si>
    <t>Toesca</t>
  </si>
  <si>
    <t>Monseñor Eizaguirre</t>
  </si>
  <si>
    <t>Republica</t>
  </si>
  <si>
    <t>Blanqueado</t>
  </si>
  <si>
    <t>Vicuña Mackenna</t>
  </si>
  <si>
    <t>Parque Ohiggins</t>
  </si>
  <si>
    <t>Ñuñoa</t>
  </si>
  <si>
    <t>Los Heroes</t>
  </si>
  <si>
    <t>Gruta Lourdes</t>
  </si>
  <si>
    <t>Macul</t>
  </si>
  <si>
    <t>Rondizoni</t>
  </si>
  <si>
    <t>Chile España</t>
  </si>
  <si>
    <t>Moneda</t>
  </si>
  <si>
    <t>Quinta Normal</t>
  </si>
  <si>
    <t xml:space="preserve">Las Torres </t>
  </si>
  <si>
    <t>Franklin</t>
  </si>
  <si>
    <t>Villa Frei</t>
  </si>
  <si>
    <t>U de Chile</t>
  </si>
  <si>
    <t>Cumming</t>
  </si>
  <si>
    <t>Quilin</t>
  </si>
  <si>
    <t>El Llano</t>
  </si>
  <si>
    <t>Fernando Castillo Velasco</t>
  </si>
  <si>
    <t>Santa Lucia</t>
  </si>
  <si>
    <t>Santa Ana</t>
  </si>
  <si>
    <t>Los Presidentes</t>
  </si>
  <si>
    <t>San Miguel</t>
  </si>
  <si>
    <t>Universidad Catolica</t>
  </si>
  <si>
    <t>Plaza de Armas</t>
  </si>
  <si>
    <t>Grecia</t>
  </si>
  <si>
    <t>Lo Vial</t>
  </si>
  <si>
    <t>Baquedano</t>
  </si>
  <si>
    <t>Bellas Artes</t>
  </si>
  <si>
    <t>Los Orientales</t>
  </si>
  <si>
    <t>Departamental</t>
  </si>
  <si>
    <t>Salvador</t>
  </si>
  <si>
    <t>Parque Bustamante</t>
  </si>
  <si>
    <t>Plaza Egaña</t>
  </si>
  <si>
    <t>Ciudad del Niño</t>
  </si>
  <si>
    <t>Manuel Montt</t>
  </si>
  <si>
    <t>Santa Isabel</t>
  </si>
  <si>
    <t>Simon Bolibar</t>
  </si>
  <si>
    <t>Lo Ovalle</t>
  </si>
  <si>
    <t>Pedro de Valdivia</t>
  </si>
  <si>
    <t>Irarrazabal</t>
  </si>
  <si>
    <t>Principe de Gales</t>
  </si>
  <si>
    <t>El Parron</t>
  </si>
  <si>
    <t>Los Leones</t>
  </si>
  <si>
    <t>Ñuble</t>
  </si>
  <si>
    <t>Francisco Bilbao</t>
  </si>
  <si>
    <t>La Cisterna</t>
  </si>
  <si>
    <t>Tobalaba</t>
  </si>
  <si>
    <t>Rodrigo de Araya</t>
  </si>
  <si>
    <t>Cristobal Colon</t>
  </si>
  <si>
    <t>El Golf</t>
  </si>
  <si>
    <t>Carlos Valdovinos</t>
  </si>
  <si>
    <t>Santa Julia</t>
  </si>
  <si>
    <t>Alcantara</t>
  </si>
  <si>
    <t>Camino Agricola</t>
  </si>
  <si>
    <t>La Granja</t>
  </si>
  <si>
    <t>Escuela Militar</t>
  </si>
  <si>
    <t>San Joaquin</t>
  </si>
  <si>
    <t>Santa Rosa</t>
  </si>
  <si>
    <t>Manquehue</t>
  </si>
  <si>
    <t>Pedrero</t>
  </si>
  <si>
    <t>San Ramon</t>
  </si>
  <si>
    <t>Hernando de Magallanes</t>
  </si>
  <si>
    <t>Mirador</t>
  </si>
  <si>
    <t>Los Dominicos</t>
  </si>
  <si>
    <t>Bellavista de La Florida</t>
  </si>
  <si>
    <t>Vicente Valdes</t>
  </si>
  <si>
    <t>Intermodal Pajaritos</t>
  </si>
  <si>
    <t>Intermodal Del Sol</t>
  </si>
  <si>
    <t>Intermodal La Florida</t>
  </si>
  <si>
    <t>Intermodal Lo Ovalle</t>
  </si>
  <si>
    <t>Intermodal Vespucio Norte</t>
  </si>
  <si>
    <t>Taller Neptuno</t>
  </si>
  <si>
    <t>Taller San Eugenio</t>
  </si>
  <si>
    <t>Taller Lo Ovalle</t>
  </si>
  <si>
    <t>Taller Puente Alto</t>
  </si>
  <si>
    <t>Taller Huechuraba</t>
  </si>
  <si>
    <t>Taller Cerrillos</t>
  </si>
  <si>
    <t>Cocheras Intermedias</t>
  </si>
  <si>
    <t>27 estaciones</t>
  </si>
  <si>
    <t>28 estaciones</t>
  </si>
  <si>
    <t>25 estaciones</t>
  </si>
  <si>
    <t>20 estaciones</t>
  </si>
  <si>
    <t>12 estaciones</t>
  </si>
  <si>
    <t>7 estaciones</t>
  </si>
  <si>
    <t>Total M2</t>
  </si>
  <si>
    <t>Linea 4 4A</t>
  </si>
  <si>
    <t xml:space="preserve">Total </t>
  </si>
  <si>
    <t>Afluencia promedio Diaria</t>
  </si>
  <si>
    <t>Estaciones combinacion</t>
  </si>
  <si>
    <t>Afluencia promedio Esperada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</si>
</sst>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5" applyNumberFormat="0" applyAlignment="0" applyProtection="0"/>
    <xf numFmtId="0" fontId="6" fillId="21" borderId="6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5" applyNumberFormat="0" applyAlignment="0" applyProtection="0"/>
    <xf numFmtId="0" fontId="13" fillId="0" borderId="10" applyNumberFormat="0" applyFill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22" borderId="11" applyNumberFormat="0" applyFont="0" applyAlignment="0" applyProtection="0"/>
    <xf numFmtId="0" fontId="15" fillId="2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0" fillId="0" borderId="1" xfId="0" applyFill="1" applyBorder="1"/>
    <xf numFmtId="0" fontId="0" fillId="0" borderId="2" xfId="0" applyFill="1" applyBorder="1"/>
    <xf numFmtId="0" fontId="0" fillId="0" borderId="15" xfId="0" applyBorder="1"/>
    <xf numFmtId="0" fontId="0" fillId="0" borderId="16" xfId="0" applyBorder="1"/>
    <xf numFmtId="0" fontId="0" fillId="23" borderId="15" xfId="0" applyFill="1" applyBorder="1"/>
    <xf numFmtId="0" fontId="0" fillId="0" borderId="17" xfId="0" applyBorder="1"/>
    <xf numFmtId="0" fontId="0" fillId="0" borderId="18" xfId="0" applyBorder="1"/>
    <xf numFmtId="3" fontId="0" fillId="0" borderId="2" xfId="0" applyNumberFormat="1" applyBorder="1"/>
    <xf numFmtId="0" fontId="0" fillId="23" borderId="13" xfId="0" applyFill="1" applyBorder="1"/>
    <xf numFmtId="0" fontId="0" fillId="23" borderId="1" xfId="0" applyFill="1" applyBorder="1"/>
    <xf numFmtId="0" fontId="0" fillId="0" borderId="15" xfId="0" applyFill="1" applyBorder="1"/>
    <xf numFmtId="3" fontId="0" fillId="23" borderId="2" xfId="0" applyNumberFormat="1" applyFill="1" applyBorder="1"/>
    <xf numFmtId="0" fontId="0" fillId="23" borderId="17" xfId="0" applyFill="1" applyBorder="1"/>
    <xf numFmtId="3" fontId="0" fillId="23" borderId="16" xfId="0" applyNumberFormat="1" applyFill="1" applyBorder="1"/>
    <xf numFmtId="3" fontId="0" fillId="0" borderId="16" xfId="0" applyNumberFormat="1" applyBorder="1"/>
    <xf numFmtId="0" fontId="0" fillId="23" borderId="2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3" fontId="0" fillId="0" borderId="18" xfId="0" applyNumberFormat="1" applyBorder="1"/>
    <xf numFmtId="3" fontId="0" fillId="0" borderId="4" xfId="0" applyNumberFormat="1" applyBorder="1"/>
    <xf numFmtId="0" fontId="0" fillId="23" borderId="0" xfId="0" applyFill="1"/>
    <xf numFmtId="0" fontId="0" fillId="0" borderId="4" xfId="0" applyBorder="1" applyAlignment="1">
      <alignment horizontal="center" wrapText="1"/>
    </xf>
  </cellXfs>
  <cellStyles count="6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 2" xfId="36"/>
    <cellStyle name="Millares 2 2" xfId="37"/>
    <cellStyle name="Millares 2 3" xfId="38"/>
    <cellStyle name="Millares 3" xfId="39"/>
    <cellStyle name="Millares 3 2" xfId="40"/>
    <cellStyle name="Millares 4" xfId="41"/>
    <cellStyle name="Millares 5" xfId="42"/>
    <cellStyle name="Millares 6" xfId="43"/>
    <cellStyle name="Normal" xfId="0" builtinId="0"/>
    <cellStyle name="Normal 2" xfId="44"/>
    <cellStyle name="Normal 2 2" xfId="45"/>
    <cellStyle name="Normal 3" xfId="46"/>
    <cellStyle name="Normal 3 2" xfId="47"/>
    <cellStyle name="Normal 4" xfId="48"/>
    <cellStyle name="Normal 5" xfId="49"/>
    <cellStyle name="Normal 5 2" xfId="50"/>
    <cellStyle name="Normal 5 3" xfId="51"/>
    <cellStyle name="Normal 6" xfId="59"/>
    <cellStyle name="Note" xfId="52"/>
    <cellStyle name="Output" xfId="53"/>
    <cellStyle name="Porcentaje 2" xfId="54"/>
    <cellStyle name="Porcentaje 2 2" xfId="55"/>
    <cellStyle name="Porcentaje 3" xfId="56"/>
    <cellStyle name="Title" xfId="57"/>
    <cellStyle name="Warning Text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G1" workbookViewId="0">
      <selection activeCell="S16" sqref="S16"/>
    </sheetView>
  </sheetViews>
  <sheetFormatPr baseColWidth="10" defaultRowHeight="15" x14ac:dyDescent="0.25"/>
  <cols>
    <col min="1" max="1" width="23.140625" bestFit="1" customWidth="1"/>
    <col min="2" max="2" width="12.85546875" bestFit="1" customWidth="1"/>
    <col min="3" max="3" width="16" style="1" customWidth="1"/>
    <col min="4" max="4" width="21.42578125" bestFit="1" customWidth="1"/>
    <col min="5" max="5" width="12.85546875" bestFit="1" customWidth="1"/>
    <col min="6" max="6" width="18.140625" style="1" customWidth="1"/>
    <col min="7" max="7" width="22.7109375" bestFit="1" customWidth="1"/>
    <col min="9" max="9" width="15.5703125" style="1" customWidth="1"/>
    <col min="10" max="10" width="25.28515625" bestFit="1" customWidth="1"/>
    <col min="11" max="11" width="13.5703125" customWidth="1"/>
    <col min="12" max="12" width="15.5703125" style="1" customWidth="1"/>
    <col min="13" max="13" width="24" bestFit="1" customWidth="1"/>
    <col min="14" max="14" width="12.85546875" bestFit="1" customWidth="1"/>
    <col min="15" max="15" width="13.28515625" style="1" customWidth="1"/>
    <col min="16" max="16" width="29.42578125" bestFit="1" customWidth="1"/>
    <col min="17" max="17" width="11.85546875" bestFit="1" customWidth="1"/>
    <col min="18" max="18" width="13.85546875" customWidth="1"/>
  </cols>
  <sheetData>
    <row r="1" spans="1:18" ht="45.75" thickBot="1" x14ac:dyDescent="0.3">
      <c r="A1" s="5" t="s">
        <v>0</v>
      </c>
      <c r="B1" s="6" t="s">
        <v>136</v>
      </c>
      <c r="C1" s="32" t="s">
        <v>145</v>
      </c>
      <c r="D1" s="5" t="s">
        <v>1</v>
      </c>
      <c r="E1" s="13" t="s">
        <v>137</v>
      </c>
      <c r="F1" s="32" t="s">
        <v>145</v>
      </c>
      <c r="G1" s="5" t="s">
        <v>143</v>
      </c>
      <c r="H1" s="13" t="s">
        <v>138</v>
      </c>
      <c r="I1" s="32" t="s">
        <v>145</v>
      </c>
      <c r="J1" s="5" t="s">
        <v>2</v>
      </c>
      <c r="K1" s="13" t="s">
        <v>139</v>
      </c>
      <c r="L1" s="32" t="s">
        <v>145</v>
      </c>
      <c r="M1" s="5" t="s">
        <v>3</v>
      </c>
      <c r="N1" s="13" t="s">
        <v>140</v>
      </c>
      <c r="O1" s="32" t="s">
        <v>147</v>
      </c>
      <c r="P1" s="5" t="s">
        <v>4</v>
      </c>
      <c r="Q1" s="13" t="s">
        <v>141</v>
      </c>
      <c r="R1" s="32" t="s">
        <v>147</v>
      </c>
    </row>
    <row r="2" spans="1:18" ht="14.45" x14ac:dyDescent="0.3">
      <c r="A2" s="15" t="s">
        <v>5</v>
      </c>
      <c r="B2" s="19">
        <f>2253+4663</f>
        <v>6916</v>
      </c>
      <c r="C2" s="20">
        <f>22070+12733</f>
        <v>34803</v>
      </c>
      <c r="D2" s="4" t="s">
        <v>6</v>
      </c>
      <c r="E2" s="12">
        <v>5632</v>
      </c>
      <c r="F2" s="21">
        <v>48147</v>
      </c>
      <c r="G2" s="4" t="s">
        <v>7</v>
      </c>
      <c r="H2" s="12">
        <v>5826</v>
      </c>
      <c r="I2" s="21">
        <v>45175</v>
      </c>
      <c r="J2" s="4" t="s">
        <v>8</v>
      </c>
      <c r="K2" s="12">
        <v>15728</v>
      </c>
      <c r="L2" s="21">
        <v>37286</v>
      </c>
      <c r="M2" s="4" t="s">
        <v>9</v>
      </c>
      <c r="N2" s="12">
        <v>14975</v>
      </c>
      <c r="O2" s="10">
        <v>36145</v>
      </c>
      <c r="P2" s="4" t="s">
        <v>10</v>
      </c>
      <c r="Q2" s="12">
        <v>7024</v>
      </c>
      <c r="R2" s="10">
        <v>24482</v>
      </c>
    </row>
    <row r="3" spans="1:18" ht="14.45" x14ac:dyDescent="0.3">
      <c r="A3" s="2" t="s">
        <v>11</v>
      </c>
      <c r="B3" s="9">
        <v>2241</v>
      </c>
      <c r="C3" s="14">
        <v>9566</v>
      </c>
      <c r="D3" s="2" t="s">
        <v>12</v>
      </c>
      <c r="E3" s="9">
        <v>3459</v>
      </c>
      <c r="F3" s="14">
        <v>8788</v>
      </c>
      <c r="G3" s="2" t="s">
        <v>13</v>
      </c>
      <c r="H3" s="9">
        <v>3896</v>
      </c>
      <c r="I3" s="14">
        <v>19650</v>
      </c>
      <c r="J3" s="2" t="s">
        <v>14</v>
      </c>
      <c r="K3" s="9">
        <v>2124</v>
      </c>
      <c r="L3" s="14">
        <v>21525</v>
      </c>
      <c r="M3" s="2" t="s">
        <v>15</v>
      </c>
      <c r="N3" s="9">
        <v>7115</v>
      </c>
      <c r="O3" s="3">
        <v>14901</v>
      </c>
      <c r="P3" s="2" t="s">
        <v>16</v>
      </c>
      <c r="Q3" s="9">
        <v>7812</v>
      </c>
      <c r="R3" s="3">
        <v>23295</v>
      </c>
    </row>
    <row r="4" spans="1:18" ht="14.45" x14ac:dyDescent="0.3">
      <c r="A4" s="2" t="s">
        <v>17</v>
      </c>
      <c r="B4" s="9">
        <v>4215</v>
      </c>
      <c r="C4" s="14">
        <v>24777</v>
      </c>
      <c r="D4" s="2" t="s">
        <v>18</v>
      </c>
      <c r="E4" s="9">
        <v>5328</v>
      </c>
      <c r="F4" s="14">
        <v>8807</v>
      </c>
      <c r="G4" s="2" t="s">
        <v>19</v>
      </c>
      <c r="H4" s="9">
        <v>2364</v>
      </c>
      <c r="I4" s="14">
        <v>15031</v>
      </c>
      <c r="J4" s="2" t="s">
        <v>20</v>
      </c>
      <c r="K4" s="9">
        <v>2316</v>
      </c>
      <c r="L4" s="14">
        <v>12034</v>
      </c>
      <c r="M4" s="2" t="s">
        <v>21</v>
      </c>
      <c r="N4" s="9">
        <v>7365</v>
      </c>
      <c r="O4" s="3">
        <v>7805</v>
      </c>
      <c r="P4" s="2" t="s">
        <v>22</v>
      </c>
      <c r="Q4" s="9">
        <v>5713</v>
      </c>
      <c r="R4" s="3">
        <v>9223</v>
      </c>
    </row>
    <row r="5" spans="1:18" x14ac:dyDescent="0.25">
      <c r="A5" s="2" t="s">
        <v>23</v>
      </c>
      <c r="B5" s="9">
        <v>2486</v>
      </c>
      <c r="C5" s="14">
        <v>44107</v>
      </c>
      <c r="D5" s="2" t="s">
        <v>24</v>
      </c>
      <c r="E5" s="9">
        <v>3119</v>
      </c>
      <c r="F5" s="14">
        <v>6362</v>
      </c>
      <c r="G5" s="2" t="s">
        <v>25</v>
      </c>
      <c r="H5" s="9">
        <v>5324</v>
      </c>
      <c r="I5" s="14">
        <v>32616</v>
      </c>
      <c r="J5" s="2" t="s">
        <v>26</v>
      </c>
      <c r="K5" s="9">
        <v>2992</v>
      </c>
      <c r="L5" s="14">
        <v>15097</v>
      </c>
      <c r="M5" s="2" t="s">
        <v>27</v>
      </c>
      <c r="N5" s="9">
        <v>7045</v>
      </c>
      <c r="O5" s="3">
        <v>6046</v>
      </c>
      <c r="P5" s="2" t="s">
        <v>28</v>
      </c>
      <c r="Q5" s="9">
        <v>9034</v>
      </c>
      <c r="R5" s="3">
        <v>11426</v>
      </c>
    </row>
    <row r="6" spans="1:18" ht="14.45" x14ac:dyDescent="0.3">
      <c r="A6" s="2" t="s">
        <v>29</v>
      </c>
      <c r="B6" s="9">
        <v>2046</v>
      </c>
      <c r="C6" s="14">
        <v>15212</v>
      </c>
      <c r="D6" s="2" t="s">
        <v>30</v>
      </c>
      <c r="E6" s="9">
        <v>3156</v>
      </c>
      <c r="F6" s="14">
        <v>10340</v>
      </c>
      <c r="G6" s="2" t="s">
        <v>31</v>
      </c>
      <c r="H6" s="9">
        <v>2364</v>
      </c>
      <c r="I6" s="14">
        <v>18306</v>
      </c>
      <c r="J6" s="2" t="s">
        <v>32</v>
      </c>
      <c r="K6" s="9">
        <v>2733</v>
      </c>
      <c r="L6" s="14">
        <v>6075</v>
      </c>
      <c r="M6" s="2" t="s">
        <v>33</v>
      </c>
      <c r="N6" s="9">
        <v>10790</v>
      </c>
      <c r="O6" s="3">
        <v>7928</v>
      </c>
      <c r="P6" s="2" t="s">
        <v>34</v>
      </c>
      <c r="Q6" s="9">
        <v>8498</v>
      </c>
      <c r="R6" s="3">
        <v>12333</v>
      </c>
    </row>
    <row r="7" spans="1:18" ht="14.45" x14ac:dyDescent="0.3">
      <c r="A7" s="2" t="s">
        <v>35</v>
      </c>
      <c r="B7" s="9">
        <v>2103</v>
      </c>
      <c r="C7" s="14">
        <v>24277</v>
      </c>
      <c r="D7" s="2" t="s">
        <v>36</v>
      </c>
      <c r="E7" s="9">
        <v>2316</v>
      </c>
      <c r="F7" s="14">
        <v>16235</v>
      </c>
      <c r="G7" s="2" t="s">
        <v>37</v>
      </c>
      <c r="H7" s="9">
        <v>2736</v>
      </c>
      <c r="I7" s="14">
        <v>10420</v>
      </c>
      <c r="J7" s="2" t="s">
        <v>38</v>
      </c>
      <c r="K7" s="9">
        <v>9511</v>
      </c>
      <c r="L7" s="14">
        <v>14179</v>
      </c>
      <c r="M7" s="2" t="s">
        <v>39</v>
      </c>
      <c r="N7" s="9">
        <v>6440</v>
      </c>
      <c r="O7" s="3">
        <v>2415</v>
      </c>
      <c r="P7" s="2" t="s">
        <v>40</v>
      </c>
      <c r="Q7" s="9">
        <v>10127</v>
      </c>
      <c r="R7" s="3">
        <v>5725</v>
      </c>
    </row>
    <row r="8" spans="1:18" x14ac:dyDescent="0.25">
      <c r="A8" s="2" t="s">
        <v>41</v>
      </c>
      <c r="B8" s="9">
        <v>2012</v>
      </c>
      <c r="C8" s="14">
        <v>38357</v>
      </c>
      <c r="D8" s="2" t="s">
        <v>42</v>
      </c>
      <c r="E8" s="9">
        <v>2527</v>
      </c>
      <c r="F8" s="14">
        <v>10146</v>
      </c>
      <c r="G8" s="2" t="s">
        <v>43</v>
      </c>
      <c r="H8" s="9">
        <v>2736</v>
      </c>
      <c r="I8" s="14">
        <v>10216</v>
      </c>
      <c r="J8" s="2" t="s">
        <v>44</v>
      </c>
      <c r="K8" s="9">
        <v>3664</v>
      </c>
      <c r="L8" s="14">
        <v>16797</v>
      </c>
      <c r="M8" s="2" t="s">
        <v>45</v>
      </c>
      <c r="N8" s="9">
        <v>12020</v>
      </c>
      <c r="O8" s="3">
        <v>7603</v>
      </c>
      <c r="P8" s="16" t="s">
        <v>60</v>
      </c>
      <c r="Q8" s="11">
        <v>17503</v>
      </c>
      <c r="R8" s="22">
        <f>2007+7571</f>
        <v>9578</v>
      </c>
    </row>
    <row r="9" spans="1:18" x14ac:dyDescent="0.25">
      <c r="A9" s="2" t="s">
        <v>46</v>
      </c>
      <c r="B9" s="9">
        <v>2708</v>
      </c>
      <c r="C9" s="14">
        <v>54426</v>
      </c>
      <c r="D9" s="2" t="s">
        <v>47</v>
      </c>
      <c r="E9" s="9">
        <v>5800</v>
      </c>
      <c r="F9" s="14">
        <v>25847</v>
      </c>
      <c r="G9" s="2" t="s">
        <v>48</v>
      </c>
      <c r="H9" s="9">
        <v>2152</v>
      </c>
      <c r="I9" s="14">
        <v>8447</v>
      </c>
      <c r="J9" s="16" t="s">
        <v>49</v>
      </c>
      <c r="K9" s="11">
        <v>17425</v>
      </c>
      <c r="L9" s="18">
        <f>52543+13384</f>
        <v>65927</v>
      </c>
      <c r="M9" s="2" t="s">
        <v>50</v>
      </c>
      <c r="N9" s="9">
        <v>6340</v>
      </c>
      <c r="O9" s="3">
        <v>18426</v>
      </c>
      <c r="P9" s="2"/>
      <c r="Q9" s="9"/>
      <c r="R9" s="3"/>
    </row>
    <row r="10" spans="1:18" x14ac:dyDescent="0.25">
      <c r="A10" s="2" t="s">
        <v>51</v>
      </c>
      <c r="B10" s="9">
        <v>2077</v>
      </c>
      <c r="C10" s="14">
        <v>18771</v>
      </c>
      <c r="D10" s="2" t="s">
        <v>52</v>
      </c>
      <c r="E10" s="9">
        <v>2917</v>
      </c>
      <c r="F10" s="14">
        <v>3826</v>
      </c>
      <c r="G10" s="2" t="s">
        <v>53</v>
      </c>
      <c r="H10" s="9">
        <v>2344</v>
      </c>
      <c r="I10" s="14">
        <v>6197</v>
      </c>
      <c r="J10" s="2" t="s">
        <v>54</v>
      </c>
      <c r="K10" s="9">
        <v>2014</v>
      </c>
      <c r="L10" s="14">
        <v>16752</v>
      </c>
      <c r="M10" s="2" t="s">
        <v>55</v>
      </c>
      <c r="N10" s="9">
        <v>5110</v>
      </c>
      <c r="O10" s="3">
        <v>5145</v>
      </c>
      <c r="P10" s="2"/>
      <c r="Q10" s="9"/>
      <c r="R10" s="3"/>
    </row>
    <row r="11" spans="1:18" x14ac:dyDescent="0.25">
      <c r="A11" s="2" t="s">
        <v>56</v>
      </c>
      <c r="B11" s="9">
        <v>2201</v>
      </c>
      <c r="C11" s="14">
        <v>35204</v>
      </c>
      <c r="D11" s="2" t="s">
        <v>57</v>
      </c>
      <c r="E11" s="9">
        <v>5523</v>
      </c>
      <c r="F11" s="14">
        <v>8761</v>
      </c>
      <c r="G11" s="16" t="s">
        <v>58</v>
      </c>
      <c r="H11" s="11">
        <v>11077</v>
      </c>
      <c r="I11" s="18">
        <v>18940</v>
      </c>
      <c r="J11" s="2" t="s">
        <v>59</v>
      </c>
      <c r="K11" s="9">
        <v>1656</v>
      </c>
      <c r="L11" s="14">
        <v>14465</v>
      </c>
      <c r="M11" s="2" t="s">
        <v>65</v>
      </c>
      <c r="N11" s="9">
        <v>7725</v>
      </c>
      <c r="O11" s="3">
        <v>15378</v>
      </c>
      <c r="P11" s="2"/>
      <c r="Q11" s="9"/>
      <c r="R11" s="3"/>
    </row>
    <row r="12" spans="1:18" ht="14.45" x14ac:dyDescent="0.3">
      <c r="A12" s="16" t="s">
        <v>61</v>
      </c>
      <c r="B12" s="11">
        <f>3088+2360</f>
        <v>5448</v>
      </c>
      <c r="C12" s="18">
        <f>38422+5789</f>
        <v>44211</v>
      </c>
      <c r="D12" s="2" t="s">
        <v>62</v>
      </c>
      <c r="E12" s="9">
        <v>4853</v>
      </c>
      <c r="F12" s="14">
        <v>13852</v>
      </c>
      <c r="G12" s="2" t="s">
        <v>63</v>
      </c>
      <c r="H12" s="9">
        <v>4132</v>
      </c>
      <c r="I12" s="14">
        <v>26391</v>
      </c>
      <c r="J12" s="2" t="s">
        <v>64</v>
      </c>
      <c r="K12" s="9">
        <v>1839</v>
      </c>
      <c r="L12" s="14">
        <v>20147</v>
      </c>
      <c r="M12" s="2" t="s">
        <v>70</v>
      </c>
      <c r="N12" s="9">
        <v>7225</v>
      </c>
      <c r="O12" s="14">
        <v>9043</v>
      </c>
      <c r="P12" s="2"/>
      <c r="Q12" s="9"/>
      <c r="R12" s="3"/>
    </row>
    <row r="13" spans="1:18" ht="14.45" x14ac:dyDescent="0.3">
      <c r="A13" s="2" t="s">
        <v>66</v>
      </c>
      <c r="B13" s="9">
        <v>2851</v>
      </c>
      <c r="C13" s="14">
        <v>50236</v>
      </c>
      <c r="D13" s="2" t="s">
        <v>67</v>
      </c>
      <c r="E13" s="9">
        <v>10448</v>
      </c>
      <c r="F13" s="14">
        <v>17548</v>
      </c>
      <c r="G13" s="2" t="s">
        <v>68</v>
      </c>
      <c r="H13" s="9">
        <v>2371</v>
      </c>
      <c r="I13" s="14">
        <v>8528</v>
      </c>
      <c r="J13" s="16" t="s">
        <v>69</v>
      </c>
      <c r="K13" s="11">
        <v>13699</v>
      </c>
      <c r="L13" s="18">
        <v>10332</v>
      </c>
      <c r="M13" s="2" t="s">
        <v>75</v>
      </c>
      <c r="N13" s="9">
        <v>8060</v>
      </c>
      <c r="O13" s="14">
        <v>16529</v>
      </c>
      <c r="P13" s="2"/>
      <c r="Q13" s="9"/>
      <c r="R13" s="3"/>
    </row>
    <row r="14" spans="1:18" ht="14.45" x14ac:dyDescent="0.3">
      <c r="A14" s="16" t="s">
        <v>71</v>
      </c>
      <c r="B14" s="11">
        <f>6812+8925</f>
        <v>15737</v>
      </c>
      <c r="C14" s="18">
        <f>70610+21440</f>
        <v>92050</v>
      </c>
      <c r="D14" s="2" t="s">
        <v>72</v>
      </c>
      <c r="E14" s="9">
        <v>2559</v>
      </c>
      <c r="F14" s="14">
        <v>13318</v>
      </c>
      <c r="G14" s="2" t="s">
        <v>73</v>
      </c>
      <c r="H14" s="9">
        <v>4600</v>
      </c>
      <c r="I14" s="14">
        <v>11650</v>
      </c>
      <c r="J14" s="2" t="s">
        <v>74</v>
      </c>
      <c r="K14" s="9">
        <v>1949</v>
      </c>
      <c r="L14" s="14">
        <v>11939</v>
      </c>
      <c r="M14" s="2"/>
      <c r="N14" s="9"/>
      <c r="O14" s="3"/>
      <c r="P14" s="2"/>
      <c r="Q14" s="9"/>
      <c r="R14" s="3"/>
    </row>
    <row r="15" spans="1:18" ht="14.45" x14ac:dyDescent="0.3">
      <c r="A15" s="2" t="s">
        <v>76</v>
      </c>
      <c r="B15" s="9">
        <v>2197</v>
      </c>
      <c r="C15" s="14">
        <v>47859</v>
      </c>
      <c r="D15" s="16" t="s">
        <v>77</v>
      </c>
      <c r="E15" s="11">
        <v>7591</v>
      </c>
      <c r="F15" s="18">
        <f>24824+31188</f>
        <v>56012</v>
      </c>
      <c r="G15" s="2" t="s">
        <v>78</v>
      </c>
      <c r="H15" s="9">
        <v>2086</v>
      </c>
      <c r="I15" s="14">
        <v>8616</v>
      </c>
      <c r="J15" s="2" t="s">
        <v>79</v>
      </c>
      <c r="K15" s="9">
        <v>2317</v>
      </c>
      <c r="L15" s="14">
        <v>16515</v>
      </c>
      <c r="M15" s="2"/>
      <c r="N15" s="9"/>
      <c r="O15" s="3"/>
      <c r="P15" s="2"/>
      <c r="Q15" s="9"/>
      <c r="R15" s="3"/>
    </row>
    <row r="16" spans="1:18" ht="14.45" x14ac:dyDescent="0.3">
      <c r="A16" s="2" t="s">
        <v>80</v>
      </c>
      <c r="B16" s="9">
        <v>2270</v>
      </c>
      <c r="C16" s="14">
        <v>23828</v>
      </c>
      <c r="D16" s="2" t="s">
        <v>81</v>
      </c>
      <c r="E16" s="9">
        <v>13600</v>
      </c>
      <c r="F16" s="14">
        <f>59533+11400</f>
        <v>70933</v>
      </c>
      <c r="G16" s="2" t="s">
        <v>82</v>
      </c>
      <c r="H16" s="9">
        <v>4596</v>
      </c>
      <c r="I16" s="14">
        <v>21705</v>
      </c>
      <c r="J16" s="2" t="s">
        <v>83</v>
      </c>
      <c r="K16" s="9">
        <v>2327</v>
      </c>
      <c r="L16" s="14">
        <v>9544</v>
      </c>
      <c r="M16" s="2"/>
      <c r="N16" s="9"/>
      <c r="O16" s="3"/>
      <c r="P16" s="2"/>
      <c r="Q16" s="9"/>
      <c r="R16" s="3"/>
    </row>
    <row r="17" spans="1:18" ht="14.45" x14ac:dyDescent="0.3">
      <c r="A17" s="16" t="s">
        <v>84</v>
      </c>
      <c r="B17" s="11">
        <f>3321+5940</f>
        <v>9261</v>
      </c>
      <c r="C17" s="18">
        <f>28749+9933</f>
        <v>38682</v>
      </c>
      <c r="D17" s="2" t="s">
        <v>85</v>
      </c>
      <c r="E17" s="9">
        <v>3263</v>
      </c>
      <c r="F17" s="14">
        <v>14728</v>
      </c>
      <c r="G17" s="2" t="s">
        <v>86</v>
      </c>
      <c r="H17" s="9">
        <v>2621</v>
      </c>
      <c r="I17" s="14">
        <v>6273</v>
      </c>
      <c r="J17" s="2" t="s">
        <v>87</v>
      </c>
      <c r="K17" s="9">
        <v>2191</v>
      </c>
      <c r="L17" s="14">
        <v>11837</v>
      </c>
      <c r="M17" s="2"/>
      <c r="N17" s="9"/>
      <c r="O17" s="3"/>
      <c r="P17" s="2"/>
      <c r="Q17" s="9"/>
      <c r="R17" s="3"/>
    </row>
    <row r="18" spans="1:18" x14ac:dyDescent="0.25">
      <c r="A18" s="2" t="s">
        <v>88</v>
      </c>
      <c r="B18" s="9">
        <v>1910</v>
      </c>
      <c r="C18" s="14">
        <v>29667</v>
      </c>
      <c r="D18" s="2" t="s">
        <v>89</v>
      </c>
      <c r="E18" s="9">
        <v>2421</v>
      </c>
      <c r="F18" s="14">
        <v>18621</v>
      </c>
      <c r="G18" s="2" t="s">
        <v>90</v>
      </c>
      <c r="H18" s="9">
        <v>20195</v>
      </c>
      <c r="I18" s="14">
        <f>25965+26498</f>
        <v>52463</v>
      </c>
      <c r="J18" s="2" t="s">
        <v>91</v>
      </c>
      <c r="K18" s="9">
        <v>2331</v>
      </c>
      <c r="L18" s="14">
        <v>11057</v>
      </c>
      <c r="M18" s="2"/>
      <c r="N18" s="9"/>
      <c r="O18" s="3"/>
      <c r="P18" s="2"/>
      <c r="Q18" s="9"/>
      <c r="R18" s="3"/>
    </row>
    <row r="19" spans="1:18" ht="14.45" x14ac:dyDescent="0.3">
      <c r="A19" s="2" t="s">
        <v>92</v>
      </c>
      <c r="B19" s="9">
        <v>2349</v>
      </c>
      <c r="C19" s="14">
        <v>36317</v>
      </c>
      <c r="D19" s="2" t="s">
        <v>93</v>
      </c>
      <c r="E19" s="9">
        <v>1987</v>
      </c>
      <c r="F19" s="14">
        <v>16252</v>
      </c>
      <c r="G19" s="2" t="s">
        <v>94</v>
      </c>
      <c r="H19" s="9">
        <v>2980</v>
      </c>
      <c r="I19" s="14">
        <v>7368</v>
      </c>
      <c r="J19" s="2" t="s">
        <v>95</v>
      </c>
      <c r="K19" s="9">
        <v>2281</v>
      </c>
      <c r="L19" s="14">
        <v>20747</v>
      </c>
      <c r="M19" s="2"/>
      <c r="N19" s="9"/>
      <c r="O19" s="3"/>
      <c r="P19" s="2"/>
      <c r="Q19" s="9"/>
      <c r="R19" s="3"/>
    </row>
    <row r="20" spans="1:18" ht="14.45" x14ac:dyDescent="0.3">
      <c r="A20" s="2" t="s">
        <v>96</v>
      </c>
      <c r="B20" s="9">
        <v>2877</v>
      </c>
      <c r="C20" s="14">
        <v>51162</v>
      </c>
      <c r="D20" s="16" t="s">
        <v>97</v>
      </c>
      <c r="E20" s="11">
        <v>19572</v>
      </c>
      <c r="F20" s="18">
        <f>34755+17816</f>
        <v>52571</v>
      </c>
      <c r="G20" s="2" t="s">
        <v>98</v>
      </c>
      <c r="H20" s="9">
        <v>3116</v>
      </c>
      <c r="I20" s="14">
        <v>11602</v>
      </c>
      <c r="J20" s="2" t="s">
        <v>99</v>
      </c>
      <c r="K20" s="9">
        <v>2889</v>
      </c>
      <c r="L20" s="14">
        <v>9543</v>
      </c>
      <c r="M20" s="2"/>
      <c r="N20" s="9"/>
      <c r="O20" s="3"/>
      <c r="P20" s="2"/>
      <c r="Q20" s="9"/>
      <c r="R20" s="3"/>
    </row>
    <row r="21" spans="1:18" x14ac:dyDescent="0.25">
      <c r="A21" s="16" t="s">
        <v>100</v>
      </c>
      <c r="B21" s="11">
        <f>1970+13525+5210</f>
        <v>20705</v>
      </c>
      <c r="C21" s="18">
        <v>43452</v>
      </c>
      <c r="D21" s="2" t="s">
        <v>101</v>
      </c>
      <c r="E21" s="9">
        <v>13111</v>
      </c>
      <c r="F21" s="14">
        <v>17395</v>
      </c>
      <c r="G21" s="2" t="s">
        <v>102</v>
      </c>
      <c r="H21" s="9">
        <v>3907</v>
      </c>
      <c r="I21" s="14">
        <v>19638</v>
      </c>
      <c r="J21" s="16" t="s">
        <v>103</v>
      </c>
      <c r="K21" s="11">
        <v>14140</v>
      </c>
      <c r="L21" s="18">
        <v>48372</v>
      </c>
      <c r="M21" s="2"/>
      <c r="N21" s="9"/>
      <c r="O21" s="3"/>
      <c r="P21" s="2"/>
      <c r="Q21" s="9"/>
      <c r="R21" s="3"/>
    </row>
    <row r="22" spans="1:18" ht="14.45" x14ac:dyDescent="0.3">
      <c r="A22" s="16" t="s">
        <v>104</v>
      </c>
      <c r="B22" s="11">
        <f>3858+6934</f>
        <v>10792</v>
      </c>
      <c r="C22" s="18">
        <f>49021+33681</f>
        <v>82702</v>
      </c>
      <c r="D22" s="2" t="s">
        <v>105</v>
      </c>
      <c r="E22" s="9">
        <v>1523</v>
      </c>
      <c r="F22" s="14">
        <v>9504</v>
      </c>
      <c r="G22" s="2" t="s">
        <v>106</v>
      </c>
      <c r="H22" s="9">
        <v>2569</v>
      </c>
      <c r="I22" s="14">
        <v>11697</v>
      </c>
      <c r="J22" s="2"/>
      <c r="K22" s="9"/>
      <c r="L22" s="3"/>
      <c r="M22" s="2"/>
      <c r="N22" s="9"/>
      <c r="O22" s="3"/>
      <c r="P22" s="2"/>
      <c r="Q22" s="9"/>
      <c r="R22" s="3"/>
    </row>
    <row r="23" spans="1:18" ht="14.45" x14ac:dyDescent="0.3">
      <c r="A23" s="2" t="s">
        <v>107</v>
      </c>
      <c r="B23" s="9">
        <v>2270</v>
      </c>
      <c r="C23" s="14">
        <v>18541</v>
      </c>
      <c r="D23" s="2" t="s">
        <v>108</v>
      </c>
      <c r="E23" s="9">
        <v>1503</v>
      </c>
      <c r="F23" s="14">
        <v>8487</v>
      </c>
      <c r="G23" s="2" t="s">
        <v>109</v>
      </c>
      <c r="H23" s="9">
        <v>2548</v>
      </c>
      <c r="I23" s="14">
        <v>4836</v>
      </c>
      <c r="J23" s="2"/>
      <c r="K23" s="9"/>
      <c r="L23" s="3"/>
      <c r="M23" s="2"/>
      <c r="N23" s="9"/>
      <c r="O23" s="3"/>
      <c r="P23" s="2"/>
      <c r="Q23" s="9"/>
      <c r="R23" s="3"/>
    </row>
    <row r="24" spans="1:18" ht="14.45" x14ac:dyDescent="0.3">
      <c r="A24" s="2" t="s">
        <v>110</v>
      </c>
      <c r="B24" s="9">
        <v>2267</v>
      </c>
      <c r="C24" s="14">
        <v>14145</v>
      </c>
      <c r="D24" s="2" t="s">
        <v>111</v>
      </c>
      <c r="E24" s="9">
        <v>1523</v>
      </c>
      <c r="F24" s="14">
        <v>15165</v>
      </c>
      <c r="G24" s="2" t="s">
        <v>112</v>
      </c>
      <c r="H24" s="9">
        <v>2824</v>
      </c>
      <c r="I24" s="14">
        <v>7348</v>
      </c>
      <c r="J24" s="2"/>
      <c r="K24" s="9"/>
      <c r="L24" s="3"/>
      <c r="M24" s="2"/>
      <c r="N24" s="9"/>
      <c r="O24" s="3"/>
      <c r="P24" s="2"/>
      <c r="Q24" s="9"/>
      <c r="R24" s="3"/>
    </row>
    <row r="25" spans="1:18" ht="14.45" x14ac:dyDescent="0.3">
      <c r="A25" s="2" t="s">
        <v>113</v>
      </c>
      <c r="B25" s="9">
        <v>6736</v>
      </c>
      <c r="C25" s="14">
        <v>47785</v>
      </c>
      <c r="D25" s="2" t="s">
        <v>114</v>
      </c>
      <c r="E25" s="9">
        <v>1523</v>
      </c>
      <c r="F25" s="14">
        <v>27399</v>
      </c>
      <c r="G25" s="2" t="s">
        <v>115</v>
      </c>
      <c r="H25" s="9">
        <v>2692</v>
      </c>
      <c r="I25" s="14">
        <v>21985</v>
      </c>
      <c r="J25" s="2"/>
      <c r="K25" s="9"/>
      <c r="L25" s="3"/>
      <c r="M25" s="2"/>
      <c r="N25" s="9"/>
      <c r="O25" s="3"/>
      <c r="P25" s="2"/>
      <c r="Q25" s="9"/>
      <c r="R25" s="3"/>
    </row>
    <row r="26" spans="1:18" ht="14.45" x14ac:dyDescent="0.3">
      <c r="A26" s="2" t="s">
        <v>116</v>
      </c>
      <c r="B26" s="9">
        <v>7384</v>
      </c>
      <c r="C26" s="14">
        <v>68174</v>
      </c>
      <c r="D26" s="2" t="s">
        <v>117</v>
      </c>
      <c r="E26" s="9">
        <v>1523</v>
      </c>
      <c r="F26" s="14">
        <v>11170</v>
      </c>
      <c r="G26" s="2" t="s">
        <v>118</v>
      </c>
      <c r="H26" s="9">
        <v>2611</v>
      </c>
      <c r="I26" s="14">
        <v>7138</v>
      </c>
      <c r="J26" s="2"/>
      <c r="K26" s="9"/>
      <c r="L26" s="3"/>
      <c r="M26" s="2"/>
      <c r="N26" s="9"/>
      <c r="O26" s="3"/>
      <c r="P26" s="2"/>
      <c r="Q26" s="9"/>
      <c r="R26" s="3"/>
    </row>
    <row r="27" spans="1:18" ht="14.45" x14ac:dyDescent="0.3">
      <c r="A27" s="2" t="s">
        <v>119</v>
      </c>
      <c r="B27" s="9">
        <v>3541</v>
      </c>
      <c r="C27" s="14">
        <v>12381</v>
      </c>
      <c r="D27" s="2" t="s">
        <v>120</v>
      </c>
      <c r="E27" s="9">
        <v>1523</v>
      </c>
      <c r="F27" s="14">
        <v>13363</v>
      </c>
      <c r="G27" s="2"/>
      <c r="H27" s="9"/>
      <c r="I27" s="3"/>
      <c r="J27" s="2"/>
      <c r="K27" s="9"/>
      <c r="L27" s="3"/>
      <c r="M27" s="2"/>
      <c r="N27" s="9"/>
      <c r="O27" s="3"/>
      <c r="P27" s="2"/>
      <c r="Q27" s="9"/>
      <c r="R27" s="3"/>
    </row>
    <row r="28" spans="1:18" ht="14.45" x14ac:dyDescent="0.3">
      <c r="A28" s="2" t="s">
        <v>121</v>
      </c>
      <c r="B28" s="9">
        <v>4989</v>
      </c>
      <c r="C28" s="14">
        <v>36398</v>
      </c>
      <c r="D28" s="2" t="s">
        <v>122</v>
      </c>
      <c r="E28" s="9">
        <v>3280</v>
      </c>
      <c r="F28" s="14">
        <v>23722</v>
      </c>
      <c r="G28" s="2"/>
      <c r="H28" s="9"/>
      <c r="I28" s="3"/>
      <c r="J28" s="2"/>
      <c r="K28" s="9"/>
      <c r="L28" s="3"/>
      <c r="M28" s="2"/>
      <c r="N28" s="9"/>
      <c r="O28" s="3"/>
      <c r="P28" s="2"/>
      <c r="Q28" s="9"/>
      <c r="R28" s="3"/>
    </row>
    <row r="29" spans="1:18" ht="14.45" x14ac:dyDescent="0.3">
      <c r="A29" s="2"/>
      <c r="B29" s="9"/>
      <c r="C29" s="3"/>
      <c r="D29" s="16" t="s">
        <v>123</v>
      </c>
      <c r="E29" s="11">
        <v>7937</v>
      </c>
      <c r="F29" s="18">
        <v>32784</v>
      </c>
      <c r="G29" s="2"/>
      <c r="H29" s="9"/>
      <c r="I29" s="3"/>
      <c r="J29" s="2"/>
      <c r="K29" s="9"/>
      <c r="L29" s="3"/>
      <c r="M29" s="2"/>
      <c r="N29" s="9"/>
      <c r="O29" s="3"/>
      <c r="P29" s="2"/>
      <c r="Q29" s="9"/>
      <c r="R29" s="3"/>
    </row>
    <row r="30" spans="1:18" s="1" customFormat="1" ht="15" customHeight="1" x14ac:dyDescent="0.3">
      <c r="A30" s="2"/>
      <c r="B30" s="9"/>
      <c r="C30" s="3"/>
      <c r="D30" s="7"/>
      <c r="E30" s="17"/>
      <c r="F30" s="8"/>
      <c r="G30" s="2"/>
      <c r="H30" s="9"/>
      <c r="I30" s="3"/>
      <c r="J30" s="2"/>
      <c r="K30" s="9"/>
      <c r="L30" s="3"/>
      <c r="M30" s="2"/>
      <c r="N30" s="9"/>
      <c r="O30" s="3"/>
      <c r="P30" s="2"/>
      <c r="Q30" s="9"/>
      <c r="R30" s="3"/>
    </row>
    <row r="31" spans="1:18" s="1" customFormat="1" ht="14.45" x14ac:dyDescent="0.3">
      <c r="A31" s="7" t="s">
        <v>129</v>
      </c>
      <c r="B31" s="9">
        <v>54118</v>
      </c>
      <c r="C31" s="3"/>
      <c r="D31" s="7" t="s">
        <v>130</v>
      </c>
      <c r="E31" s="17">
        <v>27792</v>
      </c>
      <c r="F31" s="8"/>
      <c r="G31" s="2" t="s">
        <v>132</v>
      </c>
      <c r="H31" s="9">
        <v>35500</v>
      </c>
      <c r="I31" s="3"/>
      <c r="J31" s="2" t="s">
        <v>131</v>
      </c>
      <c r="K31" s="9">
        <v>20348</v>
      </c>
      <c r="L31" s="3"/>
      <c r="M31" s="2" t="s">
        <v>133</v>
      </c>
      <c r="N31" s="9">
        <v>42006</v>
      </c>
      <c r="O31" s="3"/>
      <c r="P31" s="2" t="s">
        <v>134</v>
      </c>
      <c r="Q31" s="9">
        <v>14029</v>
      </c>
      <c r="R31" s="3"/>
    </row>
    <row r="32" spans="1:18" s="1" customFormat="1" x14ac:dyDescent="0.25">
      <c r="A32" s="7" t="s">
        <v>124</v>
      </c>
      <c r="B32" s="9">
        <v>8471</v>
      </c>
      <c r="C32" s="3"/>
      <c r="D32" s="7" t="s">
        <v>125</v>
      </c>
      <c r="E32" s="17">
        <v>3060</v>
      </c>
      <c r="F32" s="8"/>
      <c r="G32" s="2" t="s">
        <v>135</v>
      </c>
      <c r="H32" s="9">
        <v>13500</v>
      </c>
      <c r="I32" s="3"/>
      <c r="J32" s="2" t="s">
        <v>127</v>
      </c>
      <c r="K32" s="9">
        <v>6600</v>
      </c>
      <c r="L32" s="3"/>
      <c r="M32" s="2"/>
      <c r="N32" s="9"/>
      <c r="O32" s="3"/>
      <c r="P32" s="2"/>
      <c r="Q32" s="9"/>
      <c r="R32" s="3"/>
    </row>
    <row r="33" spans="1:18" s="1" customFormat="1" x14ac:dyDescent="0.25">
      <c r="A33" s="2"/>
      <c r="B33" s="9"/>
      <c r="C33" s="3"/>
      <c r="D33" s="7" t="s">
        <v>126</v>
      </c>
      <c r="E33" s="17">
        <v>11220</v>
      </c>
      <c r="F33" s="8"/>
      <c r="G33" s="2"/>
      <c r="H33" s="9"/>
      <c r="I33" s="3"/>
      <c r="J33" s="2" t="s">
        <v>128</v>
      </c>
      <c r="K33" s="9">
        <v>5052</v>
      </c>
      <c r="L33" s="3"/>
      <c r="M33" s="2"/>
      <c r="N33" s="9"/>
      <c r="O33" s="3"/>
      <c r="P33" s="2"/>
      <c r="Q33" s="9"/>
      <c r="R33" s="3"/>
    </row>
    <row r="34" spans="1:18" s="1" customFormat="1" ht="15.75" thickBot="1" x14ac:dyDescent="0.3">
      <c r="A34" s="23"/>
      <c r="B34" s="24"/>
      <c r="C34" s="25"/>
      <c r="D34" s="26"/>
      <c r="E34" s="27"/>
      <c r="F34" s="28"/>
      <c r="G34" s="23"/>
      <c r="H34" s="24"/>
      <c r="I34" s="25"/>
      <c r="J34" s="23"/>
      <c r="K34" s="24"/>
      <c r="L34" s="25"/>
      <c r="M34" s="23"/>
      <c r="N34" s="24"/>
      <c r="O34" s="25"/>
      <c r="P34" s="23"/>
      <c r="Q34" s="24"/>
      <c r="R34" s="25"/>
    </row>
    <row r="35" spans="1:18" ht="15.75" thickBot="1" x14ac:dyDescent="0.3">
      <c r="A35" s="5" t="s">
        <v>144</v>
      </c>
      <c r="B35" s="29">
        <f>SUM(B2:B34)</f>
        <v>195178</v>
      </c>
      <c r="C35" s="30">
        <f>SUM(C2:C28)</f>
        <v>1037090</v>
      </c>
      <c r="D35" s="5" t="s">
        <v>142</v>
      </c>
      <c r="E35" s="29">
        <f>SUM(E2:E34)</f>
        <v>181589</v>
      </c>
      <c r="F35" s="30">
        <f>SUM(F2:F29)</f>
        <v>580083</v>
      </c>
      <c r="G35" s="5" t="s">
        <v>142</v>
      </c>
      <c r="H35" s="29">
        <f>SUM(H2:H34)</f>
        <v>153667</v>
      </c>
      <c r="I35" s="30">
        <f>SUM(I2:I29)</f>
        <v>412236</v>
      </c>
      <c r="J35" s="5" t="s">
        <v>142</v>
      </c>
      <c r="K35" s="29">
        <f>SUM(K2:K34)</f>
        <v>138126</v>
      </c>
      <c r="L35" s="30">
        <f>SUM(L2:L29)</f>
        <v>390170</v>
      </c>
      <c r="M35" s="5" t="s">
        <v>142</v>
      </c>
      <c r="N35" s="29">
        <f>SUM(N2:N34)</f>
        <v>142216</v>
      </c>
      <c r="O35" s="30">
        <f>SUM(O2:O34)</f>
        <v>147364</v>
      </c>
      <c r="P35" s="5" t="s">
        <v>142</v>
      </c>
      <c r="Q35" s="29">
        <f>SUM(Q2:Q34)</f>
        <v>79740</v>
      </c>
      <c r="R35" s="30">
        <f>SUM(R2:R34)</f>
        <v>96062</v>
      </c>
    </row>
    <row r="38" spans="1:18" x14ac:dyDescent="0.25">
      <c r="B38" s="31"/>
      <c r="C38" s="1" t="s">
        <v>146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Estaciones y Afluencia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Galleguillos Valderrama</dc:creator>
  <cp:lastModifiedBy>Valentina Gonzalez</cp:lastModifiedBy>
  <dcterms:created xsi:type="dcterms:W3CDTF">2017-04-06T14:33:39Z</dcterms:created>
  <dcterms:modified xsi:type="dcterms:W3CDTF">2017-07-13T14:45:25Z</dcterms:modified>
</cp:coreProperties>
</file>